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<sst xmlns="http://schemas.openxmlformats.org/spreadsheetml/2006/main" count="162" uniqueCount="112">
  <si>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</si>
  <si>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</si>
  <si>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</si>
  <si>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</si>
  <si>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</si>
  <si>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</si>
  <si>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</si>
  <si>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</si>
  <si>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</si>
  <si>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</si>
  <si>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</si>
  <si>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</si>
  <si>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</si>
  <si>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</si>
  <si>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</si>
  <si>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</si>
  <si>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</si>
  <si>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</si>
  <si>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</si>
  <si>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</si>
  <si>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</si>
  <si>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</si>
  <si>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</si>
  <si>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</si>
  <si>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</si>
  <si>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</si>
  <si>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</si>
  <si>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</si>
  <si>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</si>
  <si>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</si>
  <si>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</si>
  <si>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</si>
  <si>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</si>
  <si>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</si>
  <si>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</si>
  <si>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</si>
  <si>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</si>
  <si>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</si>
  <si>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</si>
  <si>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</si>
  <si>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</si>
  <si>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</si>
  <si>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</si>
  <si>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</si>
  <si>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</si>
  <si>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</si>
  <si>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</si>
  <si>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</si>
  <si>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</si>
  <si>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</si>
  <si>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</si>
  <si>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</si>
  <si>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</si>
  <si>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</si>
  <si>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</si>
  <si>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</si>
  <si>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</si>
  <si>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</si>
  <si>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</si>
  <si>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</si>
  <si>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</si>
  <si>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</si>
  <si>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</si>
  <si>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</si>
  <si>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</si>
  <si>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</si>
  <si>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</si>
  <si>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</si>
  <si>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</si>
  <si>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</si>
  <si>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</si>
  <si>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</si>
  <si>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</si>
  <si>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</si>
  <si>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</si>
  <si>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</si>
  <si>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</si>
  <si>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</si>
  <si>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</si>
  <si>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</si>
  <si>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</si>
  <si>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</si>
  <si>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</si>
  <si>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</si>
  <si>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</si>
  <si>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</si>
  <si>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</si>
  <si>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</si>
  <si>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</si>
  <si>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</si>
  <si>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</si>
  <si>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</si>
  <si>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</si>
  <si>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</si>
  <si>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</si>
  <si>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</si>
  <si>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</si>
  <si>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</si>
  <si>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</si>
  <si>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</si>
  <si>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</si>
  <si>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</si>
  <si>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</si>
  <si>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</si>
  <si>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</si>
  <si>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</si>
  <si>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</si>
  <si>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</si>
  <si>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</si>
  <si>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</si>
  <si>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</si>
  <si>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20.04.2017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</si>
</sst>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6574438"/>
        <c:axId val="16516759"/>
      </c:bar3DChart>
      <c:catAx>
        <c:axId val="4657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16759"/>
        <c:crosses val="autoZero"/>
        <c:auto val="1"/>
        <c:lblOffset val="100"/>
        <c:tickLblSkip val="1"/>
        <c:noMultiLvlLbl val="0"/>
      </c:catAx>
      <c:valAx>
        <c:axId val="16516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14433104"/>
        <c:axId val="62789073"/>
      </c:bar3D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89073"/>
        <c:crosses val="autoZero"/>
        <c:auto val="1"/>
        <c:lblOffset val="100"/>
        <c:tickLblSkip val="1"/>
        <c:noMultiLvlLbl val="0"/>
      </c:catAx>
      <c:valAx>
        <c:axId val="62789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8230746"/>
        <c:axId val="52750123"/>
      </c:bar3DChart>
      <c:catAx>
        <c:axId val="282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50123"/>
        <c:crosses val="autoZero"/>
        <c:auto val="1"/>
        <c:lblOffset val="100"/>
        <c:tickLblSkip val="1"/>
        <c:noMultiLvlLbl val="0"/>
      </c:catAx>
      <c:valAx>
        <c:axId val="5275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4989060"/>
        <c:axId val="44901541"/>
      </c:bar3DChart>
      <c:catAx>
        <c:axId val="49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01541"/>
        <c:crosses val="autoZero"/>
        <c:auto val="1"/>
        <c:lblOffset val="100"/>
        <c:tickLblSkip val="1"/>
        <c:noMultiLvlLbl val="0"/>
      </c:catAx>
      <c:valAx>
        <c:axId val="4490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460686"/>
        <c:axId val="13146175"/>
      </c:bar3DChart>
      <c:catAx>
        <c:axId val="146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46175"/>
        <c:crosses val="autoZero"/>
        <c:auto val="1"/>
        <c:lblOffset val="100"/>
        <c:tickLblSkip val="2"/>
        <c:noMultiLvlLbl val="0"/>
      </c:catAx>
      <c:valAx>
        <c:axId val="1314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51206712"/>
        <c:axId val="58207225"/>
      </c:bar3DChart>
      <c:catAx>
        <c:axId val="51206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07225"/>
        <c:crosses val="autoZero"/>
        <c:auto val="1"/>
        <c:lblOffset val="100"/>
        <c:tickLblSkip val="1"/>
        <c:noMultiLvlLbl val="0"/>
      </c:catAx>
      <c:valAx>
        <c:axId val="58207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6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54102978"/>
        <c:axId val="17164755"/>
      </c:bar3D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64755"/>
        <c:crosses val="autoZero"/>
        <c:auto val="1"/>
        <c:lblOffset val="100"/>
        <c:tickLblSkip val="1"/>
        <c:noMultiLvlLbl val="0"/>
      </c:catAx>
      <c:valAx>
        <c:axId val="1716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0265068"/>
        <c:axId val="48167885"/>
      </c:bar3D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67885"/>
        <c:crosses val="autoZero"/>
        <c:auto val="1"/>
        <c:lblOffset val="100"/>
        <c:tickLblSkip val="1"/>
        <c:noMultiLvlLbl val="0"/>
      </c:catAx>
      <c:valAx>
        <c:axId val="48167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0857782"/>
        <c:axId val="9284583"/>
      </c:bar3D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84583"/>
        <c:crosses val="autoZero"/>
        <c:auto val="1"/>
        <c:lblOffset val="100"/>
        <c:tickLblSkip val="1"/>
        <c:noMultiLvlLbl val="0"/>
      </c:catAx>
      <c:valAx>
        <c:axId val="9284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7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</f>
        <v>180904.20000000007</v>
      </c>
      <c r="E6" s="3">
        <f>D6/D150*100</f>
        <v>39.20992428043657</v>
      </c>
      <c r="F6" s="3">
        <f>D6/B6*100</f>
        <v>82.05481533559372</v>
      </c>
      <c r="G6" s="3">
        <f aca="true" t="shared" si="0" ref="G6:G43">D6/C6*100</f>
        <v>28.914466791411037</v>
      </c>
      <c r="H6" s="47">
        <f>B6-D6</f>
        <v>39563.29999999993</v>
      </c>
      <c r="I6" s="47">
        <f aca="true" t="shared" si="1" ref="I6:I43">C6-D6</f>
        <v>444748.69999999984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</f>
        <v>61247.299999999996</v>
      </c>
      <c r="E7" s="95">
        <f>D7/D6*100</f>
        <v>33.856206765790944</v>
      </c>
      <c r="F7" s="95">
        <f>D7/B7*100</f>
        <v>81.74110217220706</v>
      </c>
      <c r="G7" s="95">
        <f>D7/C7*100</f>
        <v>25.170002609576525</v>
      </c>
      <c r="H7" s="105">
        <f>B7-D7</f>
        <v>13681.099999999999</v>
      </c>
      <c r="I7" s="105">
        <f t="shared" si="1"/>
        <v>182087.2</v>
      </c>
    </row>
    <row r="8" spans="1:9" ht="18">
      <c r="A8" s="23" t="s">
        <v>3</v>
      </c>
      <c r="B8" s="42">
        <f>151038.5+2656.2+700</f>
        <v>154394.7</v>
      </c>
      <c r="C8" s="43">
        <f>487771.7+47.1</f>
        <v>487818.8</v>
      </c>
      <c r="D8" s="44">
        <f>12945+14658+9353.4+10.2+0.1+7+16015+13071.9+6973.3+1906+3.4+7.6+13882.5+6.6+747.5+21101.8+2656.1+15.6+10047+6403</f>
        <v>129811.00000000001</v>
      </c>
      <c r="E8" s="1">
        <f>D8/D6*100</f>
        <v>71.75676407734036</v>
      </c>
      <c r="F8" s="1">
        <f>D8/B8*100</f>
        <v>84.0773679407389</v>
      </c>
      <c r="G8" s="1">
        <f t="shared" si="0"/>
        <v>26.610495536457396</v>
      </c>
      <c r="H8" s="44">
        <f>B8-D8</f>
        <v>24583.699999999997</v>
      </c>
      <c r="I8" s="44">
        <f t="shared" si="1"/>
        <v>358007.8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</f>
        <v>17.5</v>
      </c>
      <c r="E9" s="12">
        <f>D9/D6*100</f>
        <v>0.00967362836241502</v>
      </c>
      <c r="F9" s="120">
        <f>D9/B9*100</f>
        <v>46.17414248021108</v>
      </c>
      <c r="G9" s="1">
        <f t="shared" si="0"/>
        <v>18.91891891891892</v>
      </c>
      <c r="H9" s="44">
        <f aca="true" t="shared" si="2" ref="H9:H43">B9-D9</f>
        <v>20.4</v>
      </c>
      <c r="I9" s="44">
        <f t="shared" si="1"/>
        <v>75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</f>
        <v>9099.7</v>
      </c>
      <c r="E10" s="1">
        <f>D10/D6*100</f>
        <v>5.030120914826741</v>
      </c>
      <c r="F10" s="1">
        <f aca="true" t="shared" si="3" ref="F10:F41">D10/B10*100</f>
        <v>79.67795037038334</v>
      </c>
      <c r="G10" s="1">
        <f t="shared" si="0"/>
        <v>33.13620887424212</v>
      </c>
      <c r="H10" s="44">
        <f t="shared" si="2"/>
        <v>2320.8999999999996</v>
      </c>
      <c r="I10" s="44">
        <f t="shared" si="1"/>
        <v>18361.8</v>
      </c>
    </row>
    <row r="11" spans="1:9" ht="18">
      <c r="A11" s="23" t="s">
        <v>0</v>
      </c>
      <c r="B11" s="42">
        <f>47704.8-2656.2-700</f>
        <v>44348.600000000006</v>
      </c>
      <c r="C11" s="43">
        <v>80900.5</v>
      </c>
      <c r="D11" s="49">
        <f>143.9+390+0.1+142.7+13.1+169.2+704.4+3378.9+1906.3+468.5+6301.9+20.7+31.8+0.1+3059.4+2301.7+3149.2+438.7+2370.2+711.7+2057.8+893.1+2232.6+125.5+3192.3+1926.4+62.4</f>
        <v>36192.600000000006</v>
      </c>
      <c r="E11" s="1">
        <f>D11/D6*100</f>
        <v>20.00650067825954</v>
      </c>
      <c r="F11" s="1">
        <f t="shared" si="3"/>
        <v>81.60934054288073</v>
      </c>
      <c r="G11" s="1">
        <f t="shared" si="0"/>
        <v>44.7371771497086</v>
      </c>
      <c r="H11" s="44">
        <f t="shared" si="2"/>
        <v>8156</v>
      </c>
      <c r="I11" s="44">
        <f t="shared" si="1"/>
        <v>44707.899999999994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276.3+3.4+1.2+766.5+1.2+207.2+488.1+284.1+207.8+0.1+1.2+2.8+9+434.7+164.8+490.2+0.8+3.6+1.2+150.2+3.6+534.8</f>
        <v>4032.7999999999993</v>
      </c>
      <c r="E12" s="1">
        <f>D12/D6*100</f>
        <v>2.2292461977112734</v>
      </c>
      <c r="F12" s="1">
        <f t="shared" si="3"/>
        <v>84.81177707676129</v>
      </c>
      <c r="G12" s="1">
        <f t="shared" si="0"/>
        <v>28.712603414641087</v>
      </c>
      <c r="H12" s="44">
        <f t="shared" si="2"/>
        <v>722.2000000000007</v>
      </c>
      <c r="I12" s="44">
        <f t="shared" si="1"/>
        <v>10012.6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1750.6000000000531</v>
      </c>
      <c r="E13" s="1">
        <f>D13/D6*100</f>
        <v>0.9676945034996713</v>
      </c>
      <c r="F13" s="1">
        <f t="shared" si="3"/>
        <v>31.76728909213088</v>
      </c>
      <c r="G13" s="1">
        <f t="shared" si="0"/>
        <v>11.416311251973122</v>
      </c>
      <c r="H13" s="44">
        <f t="shared" si="2"/>
        <v>3760.0999999999367</v>
      </c>
      <c r="I13" s="44">
        <f t="shared" si="1"/>
        <v>13583.599999999866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7750.2+16091.8+509.8+21.4+337.2+206.3+9326.4+708.9+873+242.1+3327.1+2.3+17653.4+33.8-2.1+533.8+30.7+490.1+11915.5+3423.1+24.3+167.7+3429.8+14147.8+57.6+1.8+36.5+3469.9+24.5+9514.8+2039.4</f>
        <v>106388.90000000002</v>
      </c>
      <c r="E18" s="3">
        <f>D18/D150*100</f>
        <v>23.059170065034078</v>
      </c>
      <c r="F18" s="3">
        <f>D18/B18*100</f>
        <v>75.90131514175195</v>
      </c>
      <c r="G18" s="3">
        <f t="shared" si="0"/>
        <v>30.786631304647283</v>
      </c>
      <c r="H18" s="47">
        <f>B18-D18</f>
        <v>33778.49999999997</v>
      </c>
      <c r="I18" s="47">
        <f t="shared" si="1"/>
        <v>239179.59999999992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</f>
        <v>65348.50000000001</v>
      </c>
      <c r="E19" s="95">
        <f>D19/D18*100</f>
        <v>61.42417113063486</v>
      </c>
      <c r="F19" s="95">
        <f t="shared" si="3"/>
        <v>81.02295847834525</v>
      </c>
      <c r="G19" s="95">
        <f t="shared" si="0"/>
        <v>27.28475964017528</v>
      </c>
      <c r="H19" s="105">
        <f t="shared" si="2"/>
        <v>15305.799999999996</v>
      </c>
      <c r="I19" s="105">
        <f t="shared" si="1"/>
        <v>174157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106388.90000000002</v>
      </c>
      <c r="E25" s="1">
        <f>D25/D18*100</f>
        <v>100</v>
      </c>
      <c r="F25" s="1">
        <f t="shared" si="3"/>
        <v>75.90131514175195</v>
      </c>
      <c r="G25" s="1">
        <f t="shared" si="0"/>
        <v>30.786631304647283</v>
      </c>
      <c r="H25" s="44">
        <f t="shared" si="2"/>
        <v>33778.49999999997</v>
      </c>
      <c r="I25" s="44">
        <f t="shared" si="1"/>
        <v>239179.59999999992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1839.2+34.8+165.7+1873.2+1.3+5.1+223.7+77.9+1834.7+29.7+171.2+8.4+128.8+239.3+79.6+50.8+1967+148.5+65.1+168.2+2+195+1854.2+111.8+11.9+51+73.3+98+192+131.2+1842+37.2+0.2+0.1+1.5+37.1+157.3+17.7+6.8+2135.6+67.4+59.6</f>
        <v>16195.100000000002</v>
      </c>
      <c r="E33" s="3">
        <f>D33/D150*100</f>
        <v>3.510192934791443</v>
      </c>
      <c r="F33" s="3">
        <f>D33/B33*100</f>
        <v>81.6124854489289</v>
      </c>
      <c r="G33" s="3">
        <f t="shared" si="0"/>
        <v>24.06286170217508</v>
      </c>
      <c r="H33" s="47">
        <f t="shared" si="2"/>
        <v>3648.7999999999993</v>
      </c>
      <c r="I33" s="47">
        <f t="shared" si="1"/>
        <v>51108.2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1743.2+1833.7+1830.2+1935.3+81+1854.2+129.9+1804.7+34.4+1.5+1881.6</f>
        <v>13129.7</v>
      </c>
      <c r="E34" s="1">
        <f>D34/D33*100</f>
        <v>81.07205265790269</v>
      </c>
      <c r="F34" s="1">
        <f t="shared" si="3"/>
        <v>86.77121746831094</v>
      </c>
      <c r="G34" s="1">
        <f t="shared" si="0"/>
        <v>23.64182447750014</v>
      </c>
      <c r="H34" s="44">
        <f t="shared" si="2"/>
        <v>2001.699999999999</v>
      </c>
      <c r="I34" s="44">
        <f t="shared" si="1"/>
        <v>42406.2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5.4+1.2+41.8+16.1+2.9+29.7+160.9+0.8+93.4+46.9+11.2+0.1+15.2+184.7+9.2+183.2+0.9+11.9+0.1+174+0.1+59.2</f>
        <v>1048.9</v>
      </c>
      <c r="E36" s="1">
        <f>D36/D33*100</f>
        <v>6.476650344857394</v>
      </c>
      <c r="F36" s="1">
        <f t="shared" si="3"/>
        <v>65.95196177062374</v>
      </c>
      <c r="G36" s="1">
        <f t="shared" si="0"/>
        <v>35.612671035208635</v>
      </c>
      <c r="H36" s="44">
        <f t="shared" si="2"/>
        <v>541.5</v>
      </c>
      <c r="I36" s="44">
        <f t="shared" si="1"/>
        <v>1896.4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0.15930744484442827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0.12596402615605953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1970.3000000000013</v>
      </c>
      <c r="E39" s="1">
        <f>D39/D33*100</f>
        <v>12.166025526239425</v>
      </c>
      <c r="F39" s="1">
        <f t="shared" si="3"/>
        <v>66.50352718803795</v>
      </c>
      <c r="G39" s="1">
        <f t="shared" si="0"/>
        <v>24.987318013493645</v>
      </c>
      <c r="H39" s="44">
        <f>B39-D39</f>
        <v>992.4000000000003</v>
      </c>
      <c r="I39" s="44">
        <f t="shared" si="1"/>
        <v>5914.900000000001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29.1+22+50.2+8.1+0.6+111.5+89.2+3+14.7+7.1+8.4+11.5+17.6+100.3+27.2+6.2-0.1+30.1+12.7+5+6.1+5+7.2</f>
        <v>572.7</v>
      </c>
      <c r="E43" s="3">
        <f>D43/D150*100</f>
        <v>0.1241293659041969</v>
      </c>
      <c r="F43" s="3">
        <f>D43/B43*100</f>
        <v>79.38730246742446</v>
      </c>
      <c r="G43" s="3">
        <f t="shared" si="0"/>
        <v>36.313486779532056</v>
      </c>
      <c r="H43" s="47">
        <f t="shared" si="2"/>
        <v>148.69999999999993</v>
      </c>
      <c r="I43" s="47">
        <f t="shared" si="1"/>
        <v>1004.3999999999999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</f>
        <v>3244.4</v>
      </c>
      <c r="E45" s="3">
        <f>D45/D150*100</f>
        <v>0.7032046704026129</v>
      </c>
      <c r="F45" s="3">
        <f>D45/B45*100</f>
        <v>80.48822843533702</v>
      </c>
      <c r="G45" s="3">
        <f aca="true" t="shared" si="4" ref="G45:G76">D45/C45*100</f>
        <v>27.52290464879539</v>
      </c>
      <c r="H45" s="47">
        <f>B45-D45</f>
        <v>786.5</v>
      </c>
      <c r="I45" s="47">
        <f aca="true" t="shared" si="5" ref="I45:I77">C45-D45</f>
        <v>8543.6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</f>
        <v>2760.3</v>
      </c>
      <c r="E46" s="1">
        <f>D46/D45*100</f>
        <v>85.07890519048206</v>
      </c>
      <c r="F46" s="1">
        <f aca="true" t="shared" si="6" ref="F46:F74">D46/B46*100</f>
        <v>81.69952051145447</v>
      </c>
      <c r="G46" s="1">
        <f t="shared" si="4"/>
        <v>26.214422063306646</v>
      </c>
      <c r="H46" s="44">
        <f aca="true" t="shared" si="7" ref="H46:H74">B46-D46</f>
        <v>618.2999999999997</v>
      </c>
      <c r="I46" s="44">
        <f t="shared" si="5"/>
        <v>7769.400000000001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0.012328936012822094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0.5640488225866108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</f>
        <v>401.79999999999995</v>
      </c>
      <c r="E49" s="1">
        <f>D49/D45*100</f>
        <v>12.384416224879791</v>
      </c>
      <c r="F49" s="1">
        <f t="shared" si="6"/>
        <v>75.88290840415486</v>
      </c>
      <c r="G49" s="1">
        <f t="shared" si="4"/>
        <v>46.445497630331744</v>
      </c>
      <c r="H49" s="44">
        <f t="shared" si="7"/>
        <v>127.70000000000005</v>
      </c>
      <c r="I49" s="44">
        <f t="shared" si="5"/>
        <v>463.30000000000007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63.59999999999996</v>
      </c>
      <c r="E50" s="1">
        <f>D50/D45*100</f>
        <v>1.9603008260387116</v>
      </c>
      <c r="F50" s="1">
        <f t="shared" si="6"/>
        <v>65.16393442622935</v>
      </c>
      <c r="G50" s="1">
        <f t="shared" si="4"/>
        <v>20.03149606299216</v>
      </c>
      <c r="H50" s="44">
        <f t="shared" si="7"/>
        <v>34.00000000000022</v>
      </c>
      <c r="I50" s="44">
        <f t="shared" si="5"/>
        <v>253.8999999999993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475.9+7.8+935.8+30.7-0.1+8+35.8+34+6+454.4+67.8+74.7+41.8+81.6+68+973+34+4.9+131.2+59.3+568.8+113.2+131.2+51.5+32.5+2.5+9+29.3+48.7+24.6+895.5+47.8+195.2+85.2+498.7+48.5+15.2</f>
        <v>6322</v>
      </c>
      <c r="E51" s="3">
        <f>D51/D150*100</f>
        <v>1.370256419148477</v>
      </c>
      <c r="F51" s="3">
        <f>D51/B51*100</f>
        <v>72.05461653312666</v>
      </c>
      <c r="G51" s="3">
        <f t="shared" si="4"/>
        <v>24.448251458890045</v>
      </c>
      <c r="H51" s="47">
        <f>B51-D51</f>
        <v>2451.8999999999996</v>
      </c>
      <c r="I51" s="47">
        <f t="shared" si="5"/>
        <v>19536.7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392.4+738.8+389.6+752.9+403.1+730.4+397.8</f>
        <v>3805</v>
      </c>
      <c r="E52" s="1">
        <f>D52/D51*100</f>
        <v>60.186649794368876</v>
      </c>
      <c r="F52" s="1">
        <f t="shared" si="6"/>
        <v>80.79413950525533</v>
      </c>
      <c r="G52" s="1">
        <f t="shared" si="4"/>
        <v>23.502452161237322</v>
      </c>
      <c r="H52" s="44">
        <f t="shared" si="7"/>
        <v>904.5</v>
      </c>
      <c r="I52" s="44">
        <f t="shared" si="5"/>
        <v>12384.8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1.9+1.9+0.5+7.4+2.1+1.2+12.9+5.1+0.1+4.5+16.8+19.2+9.7+3.1+1.1+1.4+2.5+5.7+19.9+0.8+28.2+4+19.8+8.2</f>
        <v>178</v>
      </c>
      <c r="E54" s="1">
        <f>D54/D51*100</f>
        <v>2.8155646947168615</v>
      </c>
      <c r="F54" s="1">
        <f t="shared" si="6"/>
        <v>63.91382405745063</v>
      </c>
      <c r="G54" s="1">
        <f t="shared" si="4"/>
        <v>21.969883979264377</v>
      </c>
      <c r="H54" s="44">
        <f t="shared" si="7"/>
        <v>100.5</v>
      </c>
      <c r="I54" s="44">
        <f t="shared" si="5"/>
        <v>632.2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0.5+0.6+7.5+73.9+2.1+51.2+20.8+16.3+5.9+0.4+16.8+14.9+10.4+71.4+0.3+1.2+1.4+16+1.2+0.1+25+43+3.8+1.3</f>
        <v>386.00000000000006</v>
      </c>
      <c r="E55" s="1">
        <f>D55/D51*100</f>
        <v>6.105662764947803</v>
      </c>
      <c r="F55" s="1">
        <f t="shared" si="6"/>
        <v>62.52024619371559</v>
      </c>
      <c r="G55" s="1">
        <f t="shared" si="4"/>
        <v>36.814496900333815</v>
      </c>
      <c r="H55" s="44">
        <f t="shared" si="7"/>
        <v>231.39999999999992</v>
      </c>
      <c r="I55" s="44">
        <f t="shared" si="5"/>
        <v>662.5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1.8981335020563113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1833</v>
      </c>
      <c r="E57" s="1">
        <f>D57/D51*100</f>
        <v>28.993989243910157</v>
      </c>
      <c r="F57" s="1">
        <f t="shared" si="6"/>
        <v>61.19178768152229</v>
      </c>
      <c r="G57" s="1">
        <f t="shared" si="4"/>
        <v>25.18445241333827</v>
      </c>
      <c r="H57" s="44">
        <f>B57-D57</f>
        <v>1162.4999999999995</v>
      </c>
      <c r="I57" s="44">
        <f>C57-D57</f>
        <v>5445.300000000002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</f>
        <v>870.2000000000002</v>
      </c>
      <c r="E59" s="3">
        <f>D59/D150*100</f>
        <v>0.18861074595745095</v>
      </c>
      <c r="F59" s="3">
        <f>D59/B59*100</f>
        <v>62.07732914823799</v>
      </c>
      <c r="G59" s="3">
        <f t="shared" si="4"/>
        <v>10.817194142654701</v>
      </c>
      <c r="H59" s="47">
        <f>B59-D59</f>
        <v>531.5999999999998</v>
      </c>
      <c r="I59" s="47">
        <f t="shared" si="5"/>
        <v>7174.400000000001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</f>
        <v>682.6</v>
      </c>
      <c r="E60" s="1">
        <f>D60/D59*100</f>
        <v>78.44173753160192</v>
      </c>
      <c r="F60" s="1">
        <f t="shared" si="6"/>
        <v>72.40135765803988</v>
      </c>
      <c r="G60" s="1">
        <f t="shared" si="4"/>
        <v>23.535496327966072</v>
      </c>
      <c r="H60" s="44">
        <f t="shared" si="7"/>
        <v>260.19999999999993</v>
      </c>
      <c r="I60" s="44">
        <f t="shared" si="5"/>
        <v>2217.7000000000003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</f>
        <v>175.7</v>
      </c>
      <c r="E62" s="1">
        <f>D62/D59*100</f>
        <v>20.190760744656398</v>
      </c>
      <c r="F62" s="1">
        <f t="shared" si="6"/>
        <v>75.7981018119068</v>
      </c>
      <c r="G62" s="1">
        <f t="shared" si="4"/>
        <v>38.888888888888886</v>
      </c>
      <c r="H62" s="44">
        <f t="shared" si="7"/>
        <v>56.10000000000002</v>
      </c>
      <c r="I62" s="44">
        <f t="shared" si="5"/>
        <v>276.1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11.900000000000148</v>
      </c>
      <c r="E64" s="1">
        <f>D64/D59*100</f>
        <v>1.3675017237416853</v>
      </c>
      <c r="F64" s="1">
        <f t="shared" si="6"/>
        <v>5.237676056338094</v>
      </c>
      <c r="G64" s="1">
        <f t="shared" si="4"/>
        <v>1.835569952182654</v>
      </c>
      <c r="H64" s="44">
        <f t="shared" si="7"/>
        <v>215.29999999999984</v>
      </c>
      <c r="I64" s="44">
        <f t="shared" si="5"/>
        <v>636.3999999999999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227.79999999999995</v>
      </c>
      <c r="E69" s="35">
        <f>D69/D150*100</f>
        <v>0.04937431386934878</v>
      </c>
      <c r="F69" s="3">
        <f>D69/B69*100</f>
        <v>69.70624235006119</v>
      </c>
      <c r="G69" s="3">
        <f t="shared" si="4"/>
        <v>46.70904244412547</v>
      </c>
      <c r="H69" s="47">
        <f>B69-D69</f>
        <v>99.00000000000006</v>
      </c>
      <c r="I69" s="47">
        <f t="shared" si="5"/>
        <v>259.9000000000001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2.9371893357433354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55151-400</f>
        <v>54751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</f>
        <v>25163.800000000003</v>
      </c>
      <c r="E90" s="3">
        <f>D90/D150*100</f>
        <v>5.454106055072517</v>
      </c>
      <c r="F90" s="3">
        <f aca="true" t="shared" si="10" ref="F90:F96">D90/B90*100</f>
        <v>45.96043907873829</v>
      </c>
      <c r="G90" s="3">
        <f t="shared" si="8"/>
        <v>15.930488731324388</v>
      </c>
      <c r="H90" s="47">
        <f aca="true" t="shared" si="11" ref="H90:H96">B90-D90</f>
        <v>29587.199999999997</v>
      </c>
      <c r="I90" s="47">
        <f t="shared" si="9"/>
        <v>132796.2</v>
      </c>
    </row>
    <row r="91" spans="1:9" ht="18">
      <c r="A91" s="23" t="s">
        <v>3</v>
      </c>
      <c r="B91" s="42">
        <f>50590.6+67.7-1.2-6.4-400</f>
        <v>50250.7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1016.5+861.2+216.8+0.1+15.6+1633.8+1584.8+610.3+2+34.8+60.4+677.1+1434.4+388.2+14.5+46.2+0.1+225.9+1690.4+1880.4+5.7+23.4+14.2+309.4+627.8+1876.2+1.4+2.8+20.2+321.2+999.1+1596.9+1340.8+29.5+22.6+10.8+458.4+2420.6+2.5</f>
        <v>22477</v>
      </c>
      <c r="E91" s="1">
        <f>D91/D90*100</f>
        <v>89.32275729420833</v>
      </c>
      <c r="F91" s="1">
        <f t="shared" si="10"/>
        <v>44.729725158057505</v>
      </c>
      <c r="G91" s="1">
        <f t="shared" si="8"/>
        <v>15.161940069964693</v>
      </c>
      <c r="H91" s="44">
        <f t="shared" si="11"/>
        <v>27773.699999999997</v>
      </c>
      <c r="I91" s="44">
        <f t="shared" si="9"/>
        <v>125769.20000000001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3.993832410049356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2988.800000000003</v>
      </c>
      <c r="C94" s="43">
        <f>C90-C91-C92-C93</f>
        <v>7093.199999999988</v>
      </c>
      <c r="D94" s="43">
        <f>D90-D91-D92-D93</f>
        <v>1681.800000000003</v>
      </c>
      <c r="E94" s="1">
        <f>D94/D90*100</f>
        <v>6.683410295742307</v>
      </c>
      <c r="F94" s="1">
        <f t="shared" si="10"/>
        <v>56.27007494646685</v>
      </c>
      <c r="G94" s="1">
        <f>D94/C94*100</f>
        <v>23.710032143461422</v>
      </c>
      <c r="H94" s="44">
        <f t="shared" si="11"/>
        <v>1307</v>
      </c>
      <c r="I94" s="44">
        <f>C94-D94</f>
        <v>5411.399999999985</v>
      </c>
    </row>
    <row r="95" spans="1:9" ht="18.75">
      <c r="A95" s="108" t="s">
        <v>12</v>
      </c>
      <c r="B95" s="111">
        <f>23935.4</f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158.8+434.4+321.9+32+1220.1+1621.7+82.6+1043.7+489.5+1835.3+427.5+91.3+190+524+63.3+11.3+68.3+293.9+953+327.8+2372.9+1+6.8+217.3+273.2+68.3-0.1+331.5+504+66.1+441.2+942.7+2276+81.9+57.4+38+675.8+274.5+35.7+263.7+3+29.9</f>
        <v>19151.2</v>
      </c>
      <c r="E95" s="107">
        <f>D95/D150*100</f>
        <v>4.1509102711794235</v>
      </c>
      <c r="F95" s="110">
        <f t="shared" si="10"/>
        <v>80.01203238717548</v>
      </c>
      <c r="G95" s="106">
        <f>D95/C95*100</f>
        <v>31.982364876712786</v>
      </c>
      <c r="H95" s="112">
        <f t="shared" si="11"/>
        <v>4784.200000000001</v>
      </c>
      <c r="I95" s="122">
        <f>C95-D95</f>
        <v>40729.3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69.1+1043.7+68.3+1051.8+1+68.3+66.1+938.4+3</f>
        <v>3309.7</v>
      </c>
      <c r="E96" s="117">
        <f>D96/D95*100</f>
        <v>17.28194577885459</v>
      </c>
      <c r="F96" s="118">
        <f t="shared" si="10"/>
        <v>91.94377309220214</v>
      </c>
      <c r="G96" s="119">
        <f>D96/C96*100</f>
        <v>31.440703727628527</v>
      </c>
      <c r="H96" s="123">
        <f t="shared" si="11"/>
        <v>290</v>
      </c>
      <c r="I96" s="124">
        <f>C96-D96</f>
        <v>7217.099999999999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f>4732.6-116+400</f>
        <v>5016.6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139.4+4+202+15.3+32.9+18.1+0.4+4+39.7+141.6+9.9+31.3+27.6+1.1+399+127.2+7.6+63.2+113+70.6+140+195.7+6.2+179.8+200.1+39.2+404.4+43.9+5.5+14.3+123.2+146.6+30.6+5</f>
        <v>2982.3999999999996</v>
      </c>
      <c r="E102" s="19">
        <f>D102/D150*100</f>
        <v>0.6464177071288226</v>
      </c>
      <c r="F102" s="19">
        <f>D102/B102*100</f>
        <v>59.45062392855718</v>
      </c>
      <c r="G102" s="19">
        <f aca="true" t="shared" si="12" ref="G102:G148">D102/C102*100</f>
        <v>23.487348301687675</v>
      </c>
      <c r="H102" s="79">
        <f aca="true" t="shared" si="13" ref="H102:H107">B102-D102</f>
        <v>2034.2000000000007</v>
      </c>
      <c r="I102" s="79">
        <f aca="true" t="shared" si="14" ref="I102:I148">C102-D102</f>
        <v>9715.500000000002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</f>
        <v>27.3</v>
      </c>
      <c r="E103" s="83">
        <f>D103/D102*100</f>
        <v>0.9153701716738198</v>
      </c>
      <c r="F103" s="1">
        <f>D103/B103*100</f>
        <v>38.50493653032439</v>
      </c>
      <c r="G103" s="83">
        <f>D103/C103*100</f>
        <v>10.536472404477035</v>
      </c>
      <c r="H103" s="87">
        <f t="shared" si="13"/>
        <v>43.60000000000001</v>
      </c>
      <c r="I103" s="87">
        <f t="shared" si="14"/>
        <v>231.8</v>
      </c>
    </row>
    <row r="104" spans="1:9" ht="18">
      <c r="A104" s="85" t="s">
        <v>49</v>
      </c>
      <c r="B104" s="74">
        <f>3963.7-116+390.1</f>
        <v>4237.8</v>
      </c>
      <c r="C104" s="44">
        <f>10720.8-348+46.7</f>
        <v>10419.5</v>
      </c>
      <c r="D104" s="44">
        <f>139.3+4+202+15.3-0.1+4+25.4+141.4+9.8+31.2+1.1+390.1+50+2+0.1+51.6+111.9+69.9+132+193.8+143.3+175.1+39.1+393+24.9+117+131.2+30.6+5</f>
        <v>2634</v>
      </c>
      <c r="E104" s="1">
        <f>D104/D102*100</f>
        <v>88.31813304721031</v>
      </c>
      <c r="F104" s="1">
        <f aca="true" t="shared" si="15" ref="F104:F148">D104/B104*100</f>
        <v>62.15489168908396</v>
      </c>
      <c r="G104" s="1">
        <f t="shared" si="12"/>
        <v>25.2795239694803</v>
      </c>
      <c r="H104" s="44">
        <f t="shared" si="13"/>
        <v>1603.8000000000002</v>
      </c>
      <c r="I104" s="44">
        <f t="shared" si="14"/>
        <v>7785.5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707.9000000000005</v>
      </c>
      <c r="C106" s="88">
        <f>C102-C103-C104</f>
        <v>2019.300000000001</v>
      </c>
      <c r="D106" s="88">
        <f>D102-D103-D104</f>
        <v>321.09999999999945</v>
      </c>
      <c r="E106" s="84">
        <f>D106/D102*100</f>
        <v>10.766496781115862</v>
      </c>
      <c r="F106" s="84">
        <f t="shared" si="15"/>
        <v>45.35951405565747</v>
      </c>
      <c r="G106" s="84">
        <f t="shared" si="12"/>
        <v>15.90155004209376</v>
      </c>
      <c r="H106" s="124">
        <f>B106-D106</f>
        <v>386.8000000000011</v>
      </c>
      <c r="I106" s="124">
        <f t="shared" si="14"/>
        <v>1698.2000000000016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99350.80000000002</v>
      </c>
      <c r="E107" s="82">
        <f>D107/D150*100</f>
        <v>21.53370317107506</v>
      </c>
      <c r="F107" s="82">
        <f>D107/B107*100</f>
        <v>82.1041636020753</v>
      </c>
      <c r="G107" s="82">
        <f t="shared" si="12"/>
        <v>17.966533870305643</v>
      </c>
      <c r="H107" s="81">
        <f t="shared" si="13"/>
        <v>21654.99999999997</v>
      </c>
      <c r="I107" s="81">
        <f t="shared" si="14"/>
        <v>453626.19999999984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12.6+3.2+110.8+149.9+0.1+86+66+19.9+30.9+1.3+4.4+3.9+8.5+1.6+0.1+167.2+12.2+0.7+2+1.4</f>
        <v>682.7</v>
      </c>
      <c r="E108" s="6">
        <f>D108/D107*100</f>
        <v>0.6871610495335719</v>
      </c>
      <c r="F108" s="6">
        <f t="shared" si="15"/>
        <v>37.16587729326583</v>
      </c>
      <c r="G108" s="6">
        <f t="shared" si="12"/>
        <v>16.66910831135853</v>
      </c>
      <c r="H108" s="61">
        <f aca="true" t="shared" si="16" ref="H108:H148">B108-D108</f>
        <v>1154.2</v>
      </c>
      <c r="I108" s="61">
        <f t="shared" si="14"/>
        <v>3412.8999999999996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65.21165958693423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0.09994886805138961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</f>
        <v>730.6000000000001</v>
      </c>
      <c r="E114" s="6">
        <f>D114/D107*100</f>
        <v>0.7353740483217045</v>
      </c>
      <c r="F114" s="6">
        <f t="shared" si="15"/>
        <v>65.69553097743011</v>
      </c>
      <c r="G114" s="6">
        <f t="shared" si="12"/>
        <v>25.060026068464026</v>
      </c>
      <c r="H114" s="61">
        <f t="shared" si="16"/>
        <v>381.4999999999998</v>
      </c>
      <c r="I114" s="61">
        <f t="shared" si="14"/>
        <v>2184.8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</f>
        <v>140.90000000000003</v>
      </c>
      <c r="E118" s="6">
        <f>D118/D107*100</f>
        <v>0.14182069998429808</v>
      </c>
      <c r="F118" s="6">
        <f t="shared" si="15"/>
        <v>77.93141592920355</v>
      </c>
      <c r="G118" s="6">
        <f t="shared" si="12"/>
        <v>33.32544938505204</v>
      </c>
      <c r="H118" s="61">
        <f t="shared" si="16"/>
        <v>39.89999999999998</v>
      </c>
      <c r="I118" s="61">
        <f t="shared" si="14"/>
        <v>281.9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83.10858765081616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3483.8+2635.6+1853.3+812.9+1333.3+1694.1</f>
        <v>11813</v>
      </c>
      <c r="E124" s="17">
        <f>D124/D107*100</f>
        <v>11.890191120755945</v>
      </c>
      <c r="F124" s="6">
        <f t="shared" si="15"/>
        <v>80.40375439862238</v>
      </c>
      <c r="G124" s="6">
        <f t="shared" si="12"/>
        <v>27.14446563569935</v>
      </c>
      <c r="H124" s="61">
        <f t="shared" si="16"/>
        <v>2879.1000000000004</v>
      </c>
      <c r="I124" s="61">
        <f t="shared" si="14"/>
        <v>31706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0.01006534421464145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0.1251122285879932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3.8+10.3+1.3</f>
        <v>15.400000000000002</v>
      </c>
      <c r="E134" s="17">
        <f>D134/D107*100</f>
        <v>0.015500630090547836</v>
      </c>
      <c r="F134" s="6">
        <f t="shared" si="15"/>
        <v>42.659279778393355</v>
      </c>
      <c r="G134" s="6">
        <f t="shared" si="12"/>
        <v>14.246068455134136</v>
      </c>
      <c r="H134" s="61">
        <f t="shared" si="16"/>
        <v>20.7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0.5+1.3+15.9+33.5+3+0.6+15.2+1.3+36.5+1.9+0.3+0.3</f>
        <v>110.3</v>
      </c>
      <c r="E136" s="17">
        <f>D136/D107*100</f>
        <v>0.11102074668749519</v>
      </c>
      <c r="F136" s="6">
        <f t="shared" si="15"/>
        <v>60.14176663031624</v>
      </c>
      <c r="G136" s="6">
        <f>D136/C136*100</f>
        <v>28.934942287513117</v>
      </c>
      <c r="H136" s="61">
        <f t="shared" si="16"/>
        <v>73.10000000000001</v>
      </c>
      <c r="I136" s="61">
        <f t="shared" si="14"/>
        <v>270.9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15.9+33.5+15.2+36.5+0.3</f>
        <v>101.39999999999999</v>
      </c>
      <c r="E137" s="1">
        <f>D137/D136*100</f>
        <v>91.93109700815955</v>
      </c>
      <c r="F137" s="1">
        <f t="shared" si="15"/>
        <v>66.88654353562005</v>
      </c>
      <c r="G137" s="1">
        <f>D137/C137*100</f>
        <v>33.1264292714799</v>
      </c>
      <c r="H137" s="44">
        <f t="shared" si="16"/>
        <v>50.2</v>
      </c>
      <c r="I137" s="44">
        <f t="shared" si="14"/>
        <v>204.70000000000005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26+59.9+0.4-0.1+0.1+27.3+5.8+57.7+6.3+46.3+13.6+50.5+6-0.1+43.3+3.1</f>
        <v>346.1000000000001</v>
      </c>
      <c r="E138" s="17">
        <f>D138/D107*100</f>
        <v>0.3483615632687407</v>
      </c>
      <c r="F138" s="6">
        <f t="shared" si="15"/>
        <v>72.74064733081129</v>
      </c>
      <c r="G138" s="6">
        <f t="shared" si="12"/>
        <v>24.767425218262492</v>
      </c>
      <c r="H138" s="61">
        <f t="shared" si="16"/>
        <v>129.69999999999993</v>
      </c>
      <c r="I138" s="61">
        <f t="shared" si="14"/>
        <v>1051.3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26+59.9+27.3+57.1-0.1+46.3+42.7-0.1+36.4</f>
        <v>295.49999999999994</v>
      </c>
      <c r="E139" s="1">
        <f>D139/D138*100</f>
        <v>85.37994799190982</v>
      </c>
      <c r="F139" s="1">
        <f aca="true" t="shared" si="17" ref="F139:F147">D139/B139*100</f>
        <v>84.93820063236561</v>
      </c>
      <c r="G139" s="1">
        <f t="shared" si="12"/>
        <v>27.785613540197456</v>
      </c>
      <c r="H139" s="44">
        <f t="shared" si="16"/>
        <v>52.400000000000034</v>
      </c>
      <c r="I139" s="44">
        <f t="shared" si="14"/>
        <v>768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0.4+5.6+0.6+6+0.1+3.7+0.1</f>
        <v>16.5</v>
      </c>
      <c r="E140" s="1">
        <f>D140/D138*100</f>
        <v>4.767408263507655</v>
      </c>
      <c r="F140" s="1">
        <f t="shared" si="17"/>
        <v>69.62025316455697</v>
      </c>
      <c r="G140" s="1">
        <f>D140/C140*100</f>
        <v>44</v>
      </c>
      <c r="H140" s="44">
        <f t="shared" si="16"/>
        <v>7.199999999999999</v>
      </c>
      <c r="I140" s="44">
        <f t="shared" si="14"/>
        <v>21</v>
      </c>
    </row>
    <row r="141" spans="1:9" s="2" customFormat="1" ht="56.25">
      <c r="A141" s="18" t="s">
        <v>107</v>
      </c>
      <c r="B141" s="73">
        <v>300</v>
      </c>
      <c r="C141" s="53">
        <f>200+300</f>
        <v>500</v>
      </c>
      <c r="D141" s="76"/>
      <c r="E141" s="17">
        <f>D141/D107*100</f>
        <v>0</v>
      </c>
      <c r="F141" s="99">
        <f t="shared" si="17"/>
        <v>0</v>
      </c>
      <c r="G141" s="6">
        <f t="shared" si="12"/>
        <v>0</v>
      </c>
      <c r="H141" s="61">
        <f t="shared" si="16"/>
        <v>300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22749.4-2821-205-300</f>
        <v>19423.4</v>
      </c>
      <c r="C143" s="53">
        <f>67967+150-2500</f>
        <v>65617</v>
      </c>
      <c r="D143" s="76">
        <f>2189.1+2579.7+68.9+525.7+232.8+205.1+14+182+44.6+100.3+189.9+11.2+127+188.8+69.4+131.7+84.3+48.1+145.2+164.4+282.5+2057+0.1+4.7+884.5+257+126.5+89.5+69.2+64+1270.4+177.7+6.2</f>
        <v>12591.500000000002</v>
      </c>
      <c r="E143" s="17">
        <f>D143/D107*100</f>
        <v>12.673778167865784</v>
      </c>
      <c r="F143" s="99">
        <f t="shared" si="17"/>
        <v>64.82644645118775</v>
      </c>
      <c r="G143" s="6">
        <f t="shared" si="12"/>
        <v>19.189386896688358</v>
      </c>
      <c r="H143" s="61">
        <f t="shared" si="16"/>
        <v>6831.9</v>
      </c>
      <c r="I143" s="61">
        <f t="shared" si="14"/>
        <v>53025.5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0.01932546089211158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1601.8+39.7+92.5+565.2+121.3+853.6</f>
        <v>3274.1</v>
      </c>
      <c r="E146" s="17">
        <f>D146/D107*100</f>
        <v>3.295494349315757</v>
      </c>
      <c r="F146" s="99">
        <f t="shared" si="17"/>
        <v>82.86343389350071</v>
      </c>
      <c r="G146" s="6">
        <f t="shared" si="12"/>
        <v>31.031770102741024</v>
      </c>
      <c r="H146" s="61">
        <f t="shared" si="16"/>
        <v>677.0999999999999</v>
      </c>
      <c r="I146" s="61">
        <f t="shared" si="14"/>
        <v>7276.699999999999</v>
      </c>
      <c r="K146" s="38"/>
      <c r="L146" s="38"/>
    </row>
    <row r="147" spans="1:12" s="2" customFormat="1" ht="19.5" customHeight="1">
      <c r="A147" s="16" t="s">
        <v>51</v>
      </c>
      <c r="B147" s="73">
        <f>64186.8+2821+205</f>
        <v>67212.8</v>
      </c>
      <c r="C147" s="53">
        <f>376354.8-1000+14285.9-198-200-300</f>
        <v>388942.7</v>
      </c>
      <c r="D147" s="76">
        <f>4905.7+9487.9+9000+1500+6413+155.4+2591.5+899.7+3383.3+1969.5+5413.3+1388+616.4+1163.1+2765.5+2546.4+2561.8+1792+0.1+736.5+23.5+4.6+1885.9</f>
        <v>61203.100000000006</v>
      </c>
      <c r="E147" s="17">
        <f>D147/D107*100</f>
        <v>61.603026850312226</v>
      </c>
      <c r="F147" s="6">
        <f t="shared" si="17"/>
        <v>91.05869715292326</v>
      </c>
      <c r="G147" s="6">
        <f t="shared" si="12"/>
        <v>15.735762620046604</v>
      </c>
      <c r="H147" s="61">
        <f t="shared" si="16"/>
        <v>6009.699999999997</v>
      </c>
      <c r="I147" s="61">
        <f t="shared" si="14"/>
        <v>327739.6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819+819+819.1+819+819+819.1+819+819+819.1+819</f>
        <v>8190.3</v>
      </c>
      <c r="E148" s="17">
        <f>D148/D107*100</f>
        <v>8.243818872117787</v>
      </c>
      <c r="F148" s="6">
        <f t="shared" si="15"/>
        <v>83.33299418013105</v>
      </c>
      <c r="G148" s="6">
        <f t="shared" si="12"/>
        <v>27.77766472671035</v>
      </c>
      <c r="H148" s="61">
        <f t="shared" si="16"/>
        <v>1638.0999999999995</v>
      </c>
      <c r="I148" s="61">
        <f t="shared" si="14"/>
        <v>21294.9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130303.9</v>
      </c>
      <c r="C149" s="77">
        <f>C43+C69+C72+C77+C79+C87+C102+C107+C100+C84+C98</f>
        <v>577639.6999999998</v>
      </c>
      <c r="D149" s="53">
        <f>D43+D69+D72+D77+D79+D87+D102+D107+D100+D84+D98</f>
        <v>103133.70000000001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461373.5000000001</v>
      </c>
      <c r="E150" s="31">
        <v>100</v>
      </c>
      <c r="F150" s="3">
        <f>D150/B150*100</f>
        <v>76.42737648707742</v>
      </c>
      <c r="G150" s="3">
        <f aca="true" t="shared" si="18" ref="G150:G156">D150/C150*100</f>
        <v>24.54511000235039</v>
      </c>
      <c r="H150" s="47">
        <f aca="true" t="shared" si="19" ref="H150:H156">B150-D150</f>
        <v>142302.19999999995</v>
      </c>
      <c r="I150" s="47">
        <f aca="true" t="shared" si="20" ref="I150:I156">C150-D150</f>
        <v>1418322.6999999997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229382.69999999998</v>
      </c>
      <c r="C151" s="60">
        <f>C8+C20+C34+C52+C60+C91+C115+C119+C46+C139+C131+C103</f>
        <v>722894.7</v>
      </c>
      <c r="D151" s="60">
        <f>D8+D20+D34+D52+D60+D91+D115+D119+D46+D139+D131+D103</f>
        <v>173105.5</v>
      </c>
      <c r="E151" s="6">
        <f>D151/D150*100</f>
        <v>37.51960179767585</v>
      </c>
      <c r="F151" s="6">
        <f aca="true" t="shared" si="21" ref="F151:F156">D151/B151*100</f>
        <v>75.46580452667094</v>
      </c>
      <c r="G151" s="6">
        <f t="shared" si="18"/>
        <v>23.946157026742622</v>
      </c>
      <c r="H151" s="61">
        <f t="shared" si="19"/>
        <v>56277.19999999998</v>
      </c>
      <c r="I151" s="72">
        <f t="shared" si="20"/>
        <v>549789.2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53897.600000000006</v>
      </c>
      <c r="C152" s="61">
        <f>C11+C23+C36+C55+C62+C92+C49+C140+C109+C112+C96+C137</f>
        <v>102336.00000000003</v>
      </c>
      <c r="D152" s="61">
        <f>D11+D23+D36+D55+D62+D92+D49+D140+D109+D112+D96+D137</f>
        <v>43082.8</v>
      </c>
      <c r="E152" s="6">
        <f>D152/D150*100</f>
        <v>9.33794420355742</v>
      </c>
      <c r="F152" s="6">
        <f t="shared" si="21"/>
        <v>79.93454253992756</v>
      </c>
      <c r="G152" s="6">
        <f t="shared" si="18"/>
        <v>42.099358974358964</v>
      </c>
      <c r="H152" s="61">
        <f t="shared" si="19"/>
        <v>10814.800000000003</v>
      </c>
      <c r="I152" s="72">
        <f t="shared" si="20"/>
        <v>59253.200000000026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9296</v>
      </c>
      <c r="E153" s="6">
        <f>D153/D150*100</f>
        <v>2.0148534755463845</v>
      </c>
      <c r="F153" s="6">
        <f t="shared" si="21"/>
        <v>79.29372627628268</v>
      </c>
      <c r="G153" s="6">
        <f t="shared" si="18"/>
        <v>32.40932814096106</v>
      </c>
      <c r="H153" s="61">
        <f t="shared" si="19"/>
        <v>2427.5</v>
      </c>
      <c r="I153" s="72">
        <f t="shared" si="20"/>
        <v>19387.1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9301.8</v>
      </c>
      <c r="C154" s="60">
        <f>C12+C24+C104+C63+C38+C93+C129+C56</f>
        <v>29231.3</v>
      </c>
      <c r="D154" s="60">
        <f>D12+D24+D104+D63+D38+D93+D129+D56</f>
        <v>6826.399999999999</v>
      </c>
      <c r="E154" s="6">
        <f>D154/D150*100</f>
        <v>1.4795821606572543</v>
      </c>
      <c r="F154" s="6">
        <f t="shared" si="21"/>
        <v>73.38794641897266</v>
      </c>
      <c r="G154" s="6">
        <f t="shared" si="18"/>
        <v>23.35304964199334</v>
      </c>
      <c r="H154" s="61">
        <f t="shared" si="19"/>
        <v>2475.4000000000005</v>
      </c>
      <c r="I154" s="72">
        <f t="shared" si="20"/>
        <v>22404.9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17.9</v>
      </c>
      <c r="E155" s="6">
        <f>D155/D150*100</f>
        <v>0.00387972000992688</v>
      </c>
      <c r="F155" s="6">
        <f t="shared" si="21"/>
        <v>46.253229974160206</v>
      </c>
      <c r="G155" s="6">
        <f t="shared" si="18"/>
        <v>9.577314071696092</v>
      </c>
      <c r="H155" s="61">
        <f t="shared" si="19"/>
        <v>20.799999999999997</v>
      </c>
      <c r="I155" s="72">
        <f t="shared" si="20"/>
        <v>169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299331.40000000014</v>
      </c>
      <c r="C156" s="78">
        <f>C150-C151-C152-C153-C154-C155</f>
        <v>996364.1999999997</v>
      </c>
      <c r="D156" s="78">
        <f>D150-D151-D152-D153-D154-D155</f>
        <v>229044.90000000014</v>
      </c>
      <c r="E156" s="36">
        <f>D156/D150*100</f>
        <v>49.64413864255317</v>
      </c>
      <c r="F156" s="36">
        <f t="shared" si="21"/>
        <v>76.51883497688516</v>
      </c>
      <c r="G156" s="36">
        <f t="shared" si="18"/>
        <v>22.988070024996905</v>
      </c>
      <c r="H156" s="127">
        <f t="shared" si="19"/>
        <v>70286.5</v>
      </c>
      <c r="I156" s="127">
        <f t="shared" si="20"/>
        <v>767319.2999999996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461373.5000000001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461373.5000000001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2017-04-20T04:58:33Z</dcterms:modified>
  <cp:category/>
  <cp:version/>
  <cp:contentType/>
  <cp:contentStatus/>
</cp:coreProperties>
</file>